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ssoal\comcriar\"/>
    </mc:Choice>
  </mc:AlternateContent>
  <bookViews>
    <workbookView xWindow="0" yWindow="0" windowWidth="20490" windowHeight="7455"/>
  </bookViews>
  <sheets>
    <sheet name="Plan1" sheetId="1" r:id="rId1"/>
  </sheets>
  <definedNames>
    <definedName name="_xlnm._FilterDatabase" localSheetId="0" hidden="1">Plan1!$A$2:$AF$23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Y20" i="1" l="1"/>
  <c r="I23" i="1" l="1"/>
  <c r="Z23" i="1"/>
  <c r="E23" i="1"/>
  <c r="W18" i="1" l="1"/>
  <c r="W19" i="1"/>
  <c r="W20" i="1"/>
  <c r="W21" i="1"/>
  <c r="W22" i="1"/>
  <c r="W23" i="1"/>
  <c r="E22" i="1"/>
  <c r="W14" i="1"/>
  <c r="W15" i="1"/>
  <c r="W16" i="1"/>
  <c r="W17" i="1"/>
  <c r="T23" i="1" l="1"/>
  <c r="O23" i="1"/>
  <c r="Q23" i="1" s="1"/>
  <c r="Y23" i="1"/>
  <c r="AA23" i="1" s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5" i="1"/>
  <c r="AA5" i="1" s="1"/>
  <c r="Y6" i="1"/>
  <c r="Y7" i="1"/>
  <c r="Y8" i="1"/>
  <c r="Y9" i="1"/>
  <c r="Y10" i="1"/>
  <c r="Y11" i="1"/>
  <c r="Y12" i="1"/>
  <c r="Y13" i="1"/>
  <c r="AA13" i="1" s="1"/>
  <c r="Y14" i="1"/>
  <c r="Y16" i="1"/>
  <c r="Y17" i="1"/>
  <c r="Y18" i="1"/>
  <c r="Y19" i="1"/>
  <c r="Y21" i="1"/>
  <c r="AA21" i="1" s="1"/>
  <c r="Y22" i="1"/>
  <c r="W5" i="1"/>
  <c r="W6" i="1"/>
  <c r="W7" i="1"/>
  <c r="W8" i="1"/>
  <c r="W9" i="1"/>
  <c r="W10" i="1"/>
  <c r="W11" i="1"/>
  <c r="W12" i="1"/>
  <c r="W1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O5" i="1"/>
  <c r="Q5" i="1" s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AA22" i="1" l="1"/>
  <c r="AA18" i="1"/>
  <c r="AA14" i="1"/>
  <c r="AA10" i="1"/>
  <c r="AA6" i="1"/>
  <c r="AA8" i="1"/>
  <c r="AA9" i="1"/>
  <c r="AA17" i="1"/>
  <c r="AA20" i="1"/>
  <c r="AA16" i="1"/>
  <c r="AA12" i="1"/>
  <c r="AA19" i="1"/>
  <c r="AA15" i="1"/>
  <c r="AA11" i="1"/>
  <c r="AA7" i="1"/>
  <c r="Z4" i="1"/>
  <c r="Z3" i="1"/>
  <c r="Y4" i="1"/>
  <c r="Y3" i="1"/>
  <c r="W4" i="1"/>
  <c r="I4" i="1"/>
  <c r="I3" i="1"/>
  <c r="T4" i="1"/>
  <c r="O4" i="1"/>
  <c r="Q4" i="1" s="1"/>
  <c r="E4" i="1"/>
  <c r="T3" i="1"/>
  <c r="O3" i="1"/>
  <c r="Q3" i="1" s="1"/>
  <c r="W3" i="1"/>
  <c r="E3" i="1"/>
  <c r="AA4" i="1" l="1"/>
  <c r="AA3" i="1"/>
</calcChain>
</file>

<file path=xl/sharedStrings.xml><?xml version="1.0" encoding="utf-8"?>
<sst xmlns="http://schemas.openxmlformats.org/spreadsheetml/2006/main" count="79" uniqueCount="61">
  <si>
    <t>Instituição</t>
  </si>
  <si>
    <t>Qt. Atendidos (Realizado)</t>
  </si>
  <si>
    <t>Casa Mater</t>
  </si>
  <si>
    <t>Crescimento em Atendidos %</t>
  </si>
  <si>
    <t>RH 2018</t>
  </si>
  <si>
    <t>Materiais 2018</t>
  </si>
  <si>
    <t>Serviços 2018</t>
  </si>
  <si>
    <t>Horas Semanais</t>
  </si>
  <si>
    <t>Categoria</t>
  </si>
  <si>
    <t>Valor Auxilio 2019 (Desejado)</t>
  </si>
  <si>
    <t>Valor Auxilio 2018 (Relaizado)</t>
  </si>
  <si>
    <t>Valor Subvenção 2019 (Desejado)</t>
  </si>
  <si>
    <t>Valor Subvenção 2018 (Realizado)</t>
  </si>
  <si>
    <t>Projeto 2018 (Previsto)</t>
  </si>
  <si>
    <t>Projeto</t>
  </si>
  <si>
    <t>Solicitação ao COMCRIAR</t>
  </si>
  <si>
    <t>Dif Realizado 2018 e Previsto 2019 em %</t>
  </si>
  <si>
    <t>Dif entre 2018 e 2019 %</t>
  </si>
  <si>
    <t>?</t>
  </si>
  <si>
    <t>Média Mês</t>
  </si>
  <si>
    <t>Média</t>
  </si>
  <si>
    <t>Funcionarios</t>
  </si>
  <si>
    <t>Média Salarial</t>
  </si>
  <si>
    <t>Renascer</t>
  </si>
  <si>
    <t>Em 2018 (Previsto)</t>
  </si>
  <si>
    <t>Em 2018 (Realizado)</t>
  </si>
  <si>
    <t>Dif. Do Projeto %</t>
  </si>
  <si>
    <t>Media por Atendido Mês pelo total do Projeto</t>
  </si>
  <si>
    <t>COMCRIAR Aportou em 2018</t>
  </si>
  <si>
    <t>Serv. Eventual</t>
  </si>
  <si>
    <t>Serv. Acolhimento</t>
  </si>
  <si>
    <t>Lar Juvenil</t>
  </si>
  <si>
    <t>Oficina das Meninas</t>
  </si>
  <si>
    <t>LAR CAPAZ</t>
  </si>
  <si>
    <t>AAEE</t>
  </si>
  <si>
    <t>TOQUE</t>
  </si>
  <si>
    <t>Redenção</t>
  </si>
  <si>
    <t>Ary Bombarda</t>
  </si>
  <si>
    <t>APAE</t>
  </si>
  <si>
    <t>CASA BETANIA</t>
  </si>
  <si>
    <t>AAVIDA</t>
  </si>
  <si>
    <t>CASA DA CRIANÇA CRISTO REI</t>
  </si>
  <si>
    <t>CCCA - Nossa Sra. Merces</t>
  </si>
  <si>
    <t>CONVIVADOWN</t>
  </si>
  <si>
    <t>PARADV</t>
  </si>
  <si>
    <t>SABSA</t>
  </si>
  <si>
    <t>Creche do Carmo</t>
  </si>
  <si>
    <t>Projeto 2019 (Previsto) Item 5.4</t>
  </si>
  <si>
    <t>Em 2019 (Previsto) Item 7</t>
  </si>
  <si>
    <t>Capacidadede Atendimento  (Prevista) Item 3.4</t>
  </si>
  <si>
    <t>RH 2019 Item 5.1</t>
  </si>
  <si>
    <t>Materiais 2019 Item 5.2</t>
  </si>
  <si>
    <t>Servicos 2019 Item 5.3</t>
  </si>
  <si>
    <t>Serv. Especializado</t>
  </si>
  <si>
    <t>BEBE A BORDO</t>
  </si>
  <si>
    <t>158.589.81</t>
  </si>
  <si>
    <t>Projeto 2017 "Balanço" (Realizado)</t>
  </si>
  <si>
    <t>Comunidade Terapeutica</t>
  </si>
  <si>
    <t>Mestre Jesus</t>
  </si>
  <si>
    <t>BARSANULFO</t>
  </si>
  <si>
    <t>Serv. de Convivencia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</si>
</sst>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4" fontId="0" fillId="0" borderId="0" xfId="1" applyFont="1" applyBorder="1"/>
    <xf numFmtId="44" fontId="2" fillId="0" borderId="0" xfId="1" applyFont="1" applyFill="1" applyBorder="1"/>
    <xf numFmtId="0" fontId="3" fillId="0" borderId="0" xfId="0" applyFont="1" applyAlignment="1">
      <alignment horizontal="center"/>
    </xf>
    <xf numFmtId="164" fontId="2" fillId="0" borderId="0" xfId="1" applyNumberFormat="1" applyFont="1" applyFill="1" applyBorder="1"/>
    <xf numFmtId="44" fontId="0" fillId="0" borderId="0" xfId="1" applyFont="1" applyFill="1" applyBorder="1"/>
    <xf numFmtId="44" fontId="4" fillId="0" borderId="0" xfId="1" applyFont="1" applyFill="1" applyBorder="1"/>
    <xf numFmtId="44" fontId="0" fillId="0" borderId="0" xfId="0" applyNumberFormat="1" applyBorder="1"/>
    <xf numFmtId="44" fontId="5" fillId="0" borderId="0" xfId="1" applyFont="1" applyFill="1" applyBorder="1"/>
    <xf numFmtId="0" fontId="1" fillId="2" borderId="0" xfId="0" applyFont="1" applyFill="1" applyAlignment="1">
      <alignment wrapText="1"/>
    </xf>
    <xf numFmtId="44" fontId="0" fillId="2" borderId="0" xfId="1" applyFont="1" applyFill="1" applyBorder="1"/>
    <xf numFmtId="44" fontId="2" fillId="2" borderId="0" xfId="1" applyFont="1" applyFill="1" applyBorder="1"/>
    <xf numFmtId="165" fontId="2" fillId="2" borderId="0" xfId="1" applyNumberFormat="1" applyFont="1" applyFill="1" applyBorder="1"/>
    <xf numFmtId="165" fontId="0" fillId="2" borderId="0" xfId="1" applyNumberFormat="1" applyFont="1" applyFill="1" applyBorder="1"/>
    <xf numFmtId="0" fontId="1" fillId="3" borderId="0" xfId="0" applyFont="1" applyFill="1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2" fontId="0" fillId="0" borderId="0" xfId="2" applyNumberFormat="1" applyFont="1" applyBorder="1" applyAlignment="1"/>
    <xf numFmtId="44" fontId="0" fillId="0" borderId="0" xfId="3" applyFont="1" applyBorder="1"/>
    <xf numFmtId="44" fontId="0" fillId="0" borderId="0" xfId="3" applyFont="1" applyFill="1" applyBorder="1"/>
    <xf numFmtId="2" fontId="0" fillId="0" borderId="0" xfId="2" applyNumberFormat="1" applyFont="1" applyFill="1" applyBorder="1" applyAlignment="1"/>
    <xf numFmtId="0" fontId="0" fillId="0" borderId="0" xfId="0" applyBorder="1"/>
    <xf numFmtId="165" fontId="0" fillId="3" borderId="0" xfId="1" applyNumberFormat="1" applyFont="1" applyFill="1" applyBorder="1"/>
    <xf numFmtId="0" fontId="0" fillId="3" borderId="0" xfId="0" applyFill="1" applyBorder="1"/>
    <xf numFmtId="164" fontId="0" fillId="0" borderId="0" xfId="0" applyNumberFormat="1" applyBorder="1"/>
    <xf numFmtId="0" fontId="0" fillId="2" borderId="0" xfId="0" applyFill="1" applyBorder="1"/>
    <xf numFmtId="44" fontId="0" fillId="2" borderId="0" xfId="7" applyFont="1" applyFill="1" applyBorder="1"/>
    <xf numFmtId="44" fontId="5" fillId="0" borderId="0" xfId="1" applyFont="1" applyBorder="1"/>
    <xf numFmtId="44" fontId="0" fillId="0" borderId="0" xfId="6" applyFont="1" applyBorder="1"/>
    <xf numFmtId="44" fontId="0" fillId="2" borderId="0" xfId="6" applyFont="1" applyFill="1" applyBorder="1"/>
    <xf numFmtId="4" fontId="0" fillId="0" borderId="0" xfId="0" applyNumberFormat="1" applyBorder="1"/>
    <xf numFmtId="44" fontId="0" fillId="4" borderId="0" xfId="4" applyFont="1" applyFill="1" applyBorder="1"/>
    <xf numFmtId="8" fontId="0" fillId="2" borderId="0" xfId="1" applyNumberFormat="1" applyFont="1" applyFill="1" applyBorder="1"/>
    <xf numFmtId="8" fontId="0" fillId="0" borderId="0" xfId="0" applyNumberFormat="1" applyBorder="1"/>
    <xf numFmtId="44" fontId="0" fillId="2" borderId="0" xfId="3" applyFont="1" applyFill="1" applyBorder="1"/>
    <xf numFmtId="0" fontId="0" fillId="4" borderId="0" xfId="0" applyFill="1" applyBorder="1"/>
    <xf numFmtId="3" fontId="0" fillId="3" borderId="0" xfId="0" applyNumberFormat="1" applyFill="1" applyBorder="1"/>
    <xf numFmtId="8" fontId="0" fillId="2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center"/>
    </xf>
  </cellXfs>
  <cellStyles count="8">
    <cellStyle name="Moeda" xfId="1" builtinId="4"/>
    <cellStyle name="Moeda 2" xfId="3"/>
    <cellStyle name="Moeda 3" xfId="4"/>
    <cellStyle name="Moeda 4" xfId="6"/>
    <cellStyle name="Moeda 5" xfId="7"/>
    <cellStyle name="Normal" xfId="0" builtinId="0"/>
    <cellStyle name="Porcentagem" xfId="2" builtinId="5"/>
    <cellStyle name="Porcentag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pane xSplit="1" topLeftCell="U1" activePane="topRight" state="frozen"/>
      <selection pane="topRight" activeCell="P18" sqref="P18"/>
    </sheetView>
  </sheetViews>
  <sheetFormatPr defaultRowHeight="15" x14ac:dyDescent="0.25"/>
  <cols>
    <col min="1" max="1" width="27.5703125" bestFit="1" customWidth="1"/>
    <col min="2" max="2" width="16.5703125" customWidth="1"/>
    <col min="3" max="3" width="16.28515625" customWidth="1"/>
    <col min="4" max="4" width="20.140625" customWidth="1"/>
    <col min="5" max="6" width="14.42578125" customWidth="1"/>
    <col min="7" max="7" width="17.5703125" customWidth="1"/>
    <col min="8" max="8" width="19.7109375" bestFit="1" customWidth="1"/>
    <col min="9" max="9" width="14.42578125" customWidth="1"/>
    <col min="10" max="10" width="19.5703125" customWidth="1"/>
    <col min="11" max="11" width="14" customWidth="1"/>
    <col min="12" max="12" width="12.28515625" customWidth="1"/>
    <col min="13" max="13" width="10.140625" bestFit="1" customWidth="1"/>
    <col min="14" max="14" width="17.85546875" bestFit="1" customWidth="1"/>
    <col min="15" max="15" width="13.28515625" bestFit="1" customWidth="1"/>
    <col min="16" max="17" width="12.140625" customWidth="1"/>
    <col min="18" max="18" width="13.28515625" bestFit="1" customWidth="1"/>
    <col min="19" max="19" width="14.28515625" bestFit="1" customWidth="1"/>
    <col min="20" max="20" width="13.28515625" bestFit="1" customWidth="1"/>
    <col min="21" max="22" width="14.28515625" bestFit="1" customWidth="1"/>
    <col min="23" max="23" width="13.28515625" bestFit="1" customWidth="1"/>
    <col min="24" max="26" width="14.7109375" customWidth="1"/>
    <col min="27" max="27" width="12.5703125" customWidth="1"/>
    <col min="28" max="28" width="23.5703125" bestFit="1" customWidth="1"/>
    <col min="29" max="29" width="12.42578125" customWidth="1"/>
    <col min="30" max="30" width="12.7109375" bestFit="1" customWidth="1"/>
    <col min="31" max="31" width="11.85546875" customWidth="1"/>
    <col min="32" max="32" width="11.28515625" customWidth="1"/>
  </cols>
  <sheetData>
    <row r="1" spans="1:36" ht="23.25" x14ac:dyDescent="0.35">
      <c r="B1" s="42" t="s">
        <v>14</v>
      </c>
      <c r="C1" s="42"/>
      <c r="D1" s="42"/>
      <c r="E1" s="5"/>
      <c r="F1" s="42" t="s">
        <v>15</v>
      </c>
      <c r="G1" s="42"/>
      <c r="H1" s="42"/>
      <c r="I1" s="5"/>
    </row>
    <row r="2" spans="1:36" s="1" customFormat="1" ht="60" x14ac:dyDescent="0.25">
      <c r="A2" s="2" t="s">
        <v>0</v>
      </c>
      <c r="B2" s="2" t="s">
        <v>13</v>
      </c>
      <c r="C2" s="2" t="s">
        <v>56</v>
      </c>
      <c r="D2" s="11" t="s">
        <v>47</v>
      </c>
      <c r="E2" s="2" t="s">
        <v>17</v>
      </c>
      <c r="F2" s="2" t="s">
        <v>24</v>
      </c>
      <c r="G2" s="11" t="s">
        <v>48</v>
      </c>
      <c r="H2" s="2" t="s">
        <v>25</v>
      </c>
      <c r="I2" s="2" t="s">
        <v>16</v>
      </c>
      <c r="J2" s="11" t="s">
        <v>49</v>
      </c>
      <c r="K2" s="2" t="s">
        <v>1</v>
      </c>
      <c r="L2" s="2" t="s">
        <v>3</v>
      </c>
      <c r="M2" s="2" t="s">
        <v>4</v>
      </c>
      <c r="N2" s="11" t="s">
        <v>50</v>
      </c>
      <c r="O2" s="2" t="s">
        <v>20</v>
      </c>
      <c r="P2" s="16" t="s">
        <v>21</v>
      </c>
      <c r="Q2" s="2" t="s">
        <v>22</v>
      </c>
      <c r="R2" s="2" t="s">
        <v>5</v>
      </c>
      <c r="S2" s="11" t="s">
        <v>51</v>
      </c>
      <c r="T2" s="2" t="s">
        <v>19</v>
      </c>
      <c r="U2" s="2" t="s">
        <v>6</v>
      </c>
      <c r="V2" s="11" t="s">
        <v>52</v>
      </c>
      <c r="W2" s="2" t="s">
        <v>19</v>
      </c>
      <c r="X2" s="16" t="s">
        <v>7</v>
      </c>
      <c r="Y2" s="2" t="s">
        <v>27</v>
      </c>
      <c r="Z2" s="2" t="s">
        <v>28</v>
      </c>
      <c r="AA2" s="2" t="s">
        <v>26</v>
      </c>
      <c r="AB2" s="11" t="s">
        <v>8</v>
      </c>
      <c r="AC2" s="2" t="s">
        <v>12</v>
      </c>
      <c r="AD2" s="2" t="s">
        <v>11</v>
      </c>
      <c r="AE2" s="2" t="s">
        <v>10</v>
      </c>
      <c r="AF2" s="2" t="s">
        <v>9</v>
      </c>
      <c r="AG2" s="2"/>
      <c r="AH2" s="2"/>
    </row>
    <row r="3" spans="1:36" ht="18.75" x14ac:dyDescent="0.3">
      <c r="A3" s="17" t="s">
        <v>2</v>
      </c>
      <c r="B3" s="3">
        <v>267864</v>
      </c>
      <c r="C3" s="3">
        <v>0</v>
      </c>
      <c r="D3" s="12">
        <v>94792.41</v>
      </c>
      <c r="E3" s="19">
        <f>100 - (B3*100)/D3</f>
        <v>-182.57958627700253</v>
      </c>
      <c r="F3" s="4">
        <v>192504</v>
      </c>
      <c r="G3" s="13">
        <v>46602</v>
      </c>
      <c r="H3" s="8">
        <v>35800</v>
      </c>
      <c r="I3" s="6">
        <f>100 - (H3*100)/G3</f>
        <v>23.179262692588296</v>
      </c>
      <c r="J3" s="14">
        <v>60</v>
      </c>
      <c r="K3" s="23" t="s">
        <v>18</v>
      </c>
      <c r="L3" s="23"/>
      <c r="M3" s="3"/>
      <c r="N3" s="12">
        <v>48669.45</v>
      </c>
      <c r="O3" s="3">
        <f>N3/12</f>
        <v>4055.7874999999999</v>
      </c>
      <c r="P3" s="24">
        <v>2</v>
      </c>
      <c r="Q3" s="3">
        <f>O3/P3</f>
        <v>2027.89375</v>
      </c>
      <c r="R3" s="3"/>
      <c r="S3" s="12">
        <v>37494.959999999999</v>
      </c>
      <c r="T3" s="3">
        <f>S3/12</f>
        <v>3124.58</v>
      </c>
      <c r="U3" s="3"/>
      <c r="V3" s="12">
        <v>8628</v>
      </c>
      <c r="W3" s="3">
        <f>V3/12</f>
        <v>719</v>
      </c>
      <c r="X3" s="25">
        <v>42</v>
      </c>
      <c r="Y3" s="9">
        <f>(D3/J3)/12</f>
        <v>131.656125</v>
      </c>
      <c r="Z3" s="9">
        <f>(H3/J3)/12</f>
        <v>49.722222222222221</v>
      </c>
      <c r="AA3" s="26">
        <f>(Z3*100)/Y3</f>
        <v>37.766736809413324</v>
      </c>
      <c r="AB3" s="27" t="s">
        <v>29</v>
      </c>
      <c r="AC3" s="23"/>
      <c r="AD3" s="23"/>
      <c r="AE3" s="23"/>
      <c r="AF3" s="23"/>
      <c r="AG3" s="23"/>
      <c r="AH3" s="23"/>
      <c r="AI3" s="23"/>
      <c r="AJ3" s="23"/>
    </row>
    <row r="4" spans="1:36" ht="18.75" x14ac:dyDescent="0.3">
      <c r="A4" s="17" t="s">
        <v>23</v>
      </c>
      <c r="B4" s="3">
        <v>561196.68000000005</v>
      </c>
      <c r="C4" s="3">
        <v>0</v>
      </c>
      <c r="D4" s="12">
        <v>605615.77</v>
      </c>
      <c r="E4" s="19">
        <f>100 - (B4*100)/D4</f>
        <v>7.3345332470453855</v>
      </c>
      <c r="F4" s="3">
        <v>362020.5</v>
      </c>
      <c r="G4" s="12">
        <v>216395.27</v>
      </c>
      <c r="H4" s="8">
        <v>116828.93</v>
      </c>
      <c r="I4" s="6">
        <f>100 - (H4*100)/G4</f>
        <v>46.011329175540666</v>
      </c>
      <c r="J4" s="15">
        <v>20</v>
      </c>
      <c r="K4" s="23" t="s">
        <v>18</v>
      </c>
      <c r="L4" s="23"/>
      <c r="M4" s="23"/>
      <c r="N4" s="12">
        <v>725601.61</v>
      </c>
      <c r="O4" s="3">
        <f>N4/12</f>
        <v>60466.800833333335</v>
      </c>
      <c r="P4" s="25">
        <v>18</v>
      </c>
      <c r="Q4" s="3">
        <f>O4/P4</f>
        <v>3359.2667129629631</v>
      </c>
      <c r="R4" s="23"/>
      <c r="S4" s="12">
        <v>105105.36</v>
      </c>
      <c r="T4" s="9">
        <f>S4/12</f>
        <v>8758.7800000000007</v>
      </c>
      <c r="U4" s="23"/>
      <c r="V4" s="12">
        <v>74908.800000000003</v>
      </c>
      <c r="W4" s="3">
        <f>V4/12</f>
        <v>6242.4000000000005</v>
      </c>
      <c r="X4" s="25">
        <v>168</v>
      </c>
      <c r="Y4" s="9">
        <f>(D4/J4)/12</f>
        <v>2523.399041666667</v>
      </c>
      <c r="Z4" s="9">
        <f>(H4/J4)/12</f>
        <v>486.78720833333335</v>
      </c>
      <c r="AA4" s="26">
        <f xml:space="preserve"> (Z4*100)/Y4</f>
        <v>19.290932599063591</v>
      </c>
      <c r="AB4" s="27" t="s">
        <v>30</v>
      </c>
      <c r="AC4" s="23"/>
      <c r="AD4" s="23"/>
      <c r="AE4" s="23"/>
      <c r="AF4" s="23"/>
      <c r="AG4" s="23"/>
      <c r="AH4" s="23"/>
      <c r="AI4" s="23"/>
      <c r="AJ4" s="23"/>
    </row>
    <row r="5" spans="1:36" ht="18.75" x14ac:dyDescent="0.3">
      <c r="A5" s="17" t="s">
        <v>31</v>
      </c>
      <c r="B5" s="3">
        <v>314971.40000000002</v>
      </c>
      <c r="C5" s="3">
        <v>0</v>
      </c>
      <c r="D5" s="28">
        <v>608783.72</v>
      </c>
      <c r="E5" s="19">
        <f t="shared" ref="E5:E21" si="0">100 - (B5*100)/D5</f>
        <v>48.262184146448583</v>
      </c>
      <c r="F5" s="3">
        <v>141078.72</v>
      </c>
      <c r="G5" s="28">
        <v>203494.48</v>
      </c>
      <c r="H5" s="29">
        <v>162160</v>
      </c>
      <c r="I5" s="6">
        <f t="shared" ref="I5:I23" si="1">100 - (H5*100)/G5</f>
        <v>20.312334762102637</v>
      </c>
      <c r="J5" s="27">
        <v>150</v>
      </c>
      <c r="K5" s="23"/>
      <c r="L5" s="23"/>
      <c r="M5" s="23"/>
      <c r="N5" s="28">
        <v>386123.72</v>
      </c>
      <c r="O5" s="3">
        <f t="shared" ref="O5:O23" si="2">N5/12</f>
        <v>32176.976666666666</v>
      </c>
      <c r="P5" s="25">
        <v>13</v>
      </c>
      <c r="Q5" s="3">
        <f t="shared" ref="Q5:Q23" si="3">O5/P5</f>
        <v>2475.1520512820512</v>
      </c>
      <c r="R5" s="23"/>
      <c r="S5" s="28">
        <v>111560</v>
      </c>
      <c r="T5" s="9">
        <f t="shared" ref="T5:T23" si="4">S5/12</f>
        <v>9296.6666666666661</v>
      </c>
      <c r="U5" s="23"/>
      <c r="V5" s="28">
        <v>111100</v>
      </c>
      <c r="W5" s="3">
        <f t="shared" ref="W5:W23" si="5">V5/12</f>
        <v>9258.3333333333339</v>
      </c>
      <c r="X5" s="25">
        <v>40</v>
      </c>
      <c r="Y5" s="9">
        <f t="shared" ref="Y5:Y23" si="6">(D5/J5)/12</f>
        <v>338.21317777777773</v>
      </c>
      <c r="Z5" s="9">
        <f t="shared" ref="Z5:Z23" si="7">(H5/J5)/12</f>
        <v>90.088888888888889</v>
      </c>
      <c r="AA5" s="26">
        <f t="shared" ref="AA5:AA23" si="8" xml:space="preserve"> (Z5*100)/Y5</f>
        <v>26.636717552171078</v>
      </c>
      <c r="AB5" s="27" t="s">
        <v>60</v>
      </c>
      <c r="AC5" s="23"/>
      <c r="AD5" s="23"/>
      <c r="AE5" s="23"/>
      <c r="AF5" s="23"/>
      <c r="AG5" s="23"/>
      <c r="AH5" s="23"/>
      <c r="AI5" s="23"/>
      <c r="AJ5" s="23"/>
    </row>
    <row r="6" spans="1:36" ht="18.75" x14ac:dyDescent="0.3">
      <c r="A6" s="17" t="s">
        <v>32</v>
      </c>
      <c r="B6" s="9">
        <v>411413.79</v>
      </c>
      <c r="C6" s="30">
        <v>0</v>
      </c>
      <c r="D6" s="31">
        <v>599114.57999999996</v>
      </c>
      <c r="E6" s="19">
        <f t="shared" si="0"/>
        <v>31.329698235686394</v>
      </c>
      <c r="F6" s="3">
        <v>201543.79</v>
      </c>
      <c r="G6" s="31">
        <v>286269.58</v>
      </c>
      <c r="H6" s="29">
        <v>127761.89</v>
      </c>
      <c r="I6" s="6">
        <f t="shared" si="1"/>
        <v>55.370078092125617</v>
      </c>
      <c r="J6" s="27">
        <v>100</v>
      </c>
      <c r="K6" s="23">
        <v>90</v>
      </c>
      <c r="L6" s="23">
        <v>9</v>
      </c>
      <c r="M6" s="32">
        <v>201543.79</v>
      </c>
      <c r="N6" s="31">
        <v>253069.58</v>
      </c>
      <c r="O6" s="3">
        <f t="shared" si="2"/>
        <v>21089.131666666664</v>
      </c>
      <c r="P6" s="25">
        <v>13</v>
      </c>
      <c r="Q6" s="3">
        <f t="shared" si="3"/>
        <v>1622.2408974358973</v>
      </c>
      <c r="R6" s="9">
        <v>75820</v>
      </c>
      <c r="S6" s="31">
        <v>165950</v>
      </c>
      <c r="T6" s="9">
        <f t="shared" si="4"/>
        <v>13829.166666666666</v>
      </c>
      <c r="U6" s="9">
        <v>134050</v>
      </c>
      <c r="V6" s="31">
        <v>180095</v>
      </c>
      <c r="W6" s="3">
        <f t="shared" si="5"/>
        <v>15007.916666666666</v>
      </c>
      <c r="X6" s="25">
        <v>40</v>
      </c>
      <c r="Y6" s="9">
        <f t="shared" si="6"/>
        <v>499.26214999999996</v>
      </c>
      <c r="Z6" s="9">
        <f t="shared" si="7"/>
        <v>106.46824166666666</v>
      </c>
      <c r="AA6" s="26">
        <f t="shared" si="8"/>
        <v>21.325117809685086</v>
      </c>
      <c r="AB6" s="27" t="s">
        <v>60</v>
      </c>
      <c r="AC6" s="32">
        <v>127761.89</v>
      </c>
      <c r="AD6" s="32">
        <v>286269.58</v>
      </c>
      <c r="AE6" s="23"/>
      <c r="AF6" s="23"/>
      <c r="AG6" s="23"/>
      <c r="AH6" s="23"/>
      <c r="AI6" s="23"/>
      <c r="AJ6" s="23"/>
    </row>
    <row r="7" spans="1:36" ht="18.75" x14ac:dyDescent="0.3">
      <c r="A7" s="17" t="s">
        <v>33</v>
      </c>
      <c r="B7" s="3">
        <v>443700</v>
      </c>
      <c r="C7" s="3">
        <v>0</v>
      </c>
      <c r="D7" s="33">
        <v>384600</v>
      </c>
      <c r="E7" s="19">
        <f t="shared" si="0"/>
        <v>-15.366614664586578</v>
      </c>
      <c r="F7" s="7">
        <v>405500</v>
      </c>
      <c r="G7" s="33">
        <v>346140</v>
      </c>
      <c r="H7" s="29">
        <v>134931.04</v>
      </c>
      <c r="I7" s="6">
        <f t="shared" si="1"/>
        <v>61.018362512278266</v>
      </c>
      <c r="J7" s="27">
        <v>8</v>
      </c>
      <c r="K7" s="23"/>
      <c r="L7" s="23"/>
      <c r="M7" s="23"/>
      <c r="N7" s="33">
        <v>266400</v>
      </c>
      <c r="O7" s="3">
        <f t="shared" si="2"/>
        <v>22200</v>
      </c>
      <c r="P7" s="25">
        <v>7</v>
      </c>
      <c r="Q7" s="3">
        <f t="shared" si="3"/>
        <v>3171.4285714285716</v>
      </c>
      <c r="R7" s="23"/>
      <c r="S7" s="33">
        <v>73800</v>
      </c>
      <c r="T7" s="9">
        <f t="shared" si="4"/>
        <v>6150</v>
      </c>
      <c r="U7" s="23"/>
      <c r="V7" s="33">
        <v>44400</v>
      </c>
      <c r="W7" s="3">
        <f t="shared" si="5"/>
        <v>3700</v>
      </c>
      <c r="X7" s="25">
        <v>168</v>
      </c>
      <c r="Y7" s="9">
        <f t="shared" si="6"/>
        <v>4006.25</v>
      </c>
      <c r="Z7" s="9">
        <f t="shared" si="7"/>
        <v>1405.5316666666668</v>
      </c>
      <c r="AA7" s="26">
        <f t="shared" si="8"/>
        <v>35.083473738949564</v>
      </c>
      <c r="AB7" s="27" t="s">
        <v>30</v>
      </c>
      <c r="AC7" s="23"/>
      <c r="AD7" s="23"/>
      <c r="AE7" s="23"/>
      <c r="AF7" s="23"/>
      <c r="AG7" s="23"/>
      <c r="AH7" s="23"/>
      <c r="AI7" s="23"/>
      <c r="AJ7" s="23"/>
    </row>
    <row r="8" spans="1:36" ht="18.75" x14ac:dyDescent="0.3">
      <c r="A8" s="17" t="s">
        <v>34</v>
      </c>
      <c r="B8" s="7">
        <v>719838</v>
      </c>
      <c r="C8" s="3">
        <v>0</v>
      </c>
      <c r="D8" s="34">
        <v>893493.79</v>
      </c>
      <c r="E8" s="19">
        <f t="shared" si="0"/>
        <v>19.435590033591623</v>
      </c>
      <c r="F8" s="3">
        <v>129180</v>
      </c>
      <c r="G8" s="34">
        <v>217000</v>
      </c>
      <c r="H8" s="10">
        <v>148963.68</v>
      </c>
      <c r="I8" s="6">
        <f t="shared" si="1"/>
        <v>31.353142857142856</v>
      </c>
      <c r="J8" s="27">
        <v>50</v>
      </c>
      <c r="K8" s="23"/>
      <c r="L8" s="23"/>
      <c r="M8" s="23"/>
      <c r="N8" s="34">
        <v>577919.41</v>
      </c>
      <c r="O8" s="3">
        <f t="shared" si="2"/>
        <v>48159.950833333336</v>
      </c>
      <c r="P8" s="25">
        <v>22</v>
      </c>
      <c r="Q8" s="3">
        <f t="shared" si="3"/>
        <v>2189.0886742424245</v>
      </c>
      <c r="R8" s="23"/>
      <c r="S8" s="34">
        <v>177584.94</v>
      </c>
      <c r="T8" s="9">
        <f t="shared" si="4"/>
        <v>14798.745000000001</v>
      </c>
      <c r="U8" s="23"/>
      <c r="V8" s="34">
        <v>137989.44</v>
      </c>
      <c r="W8" s="3">
        <f t="shared" si="5"/>
        <v>11499.12</v>
      </c>
      <c r="X8" s="25">
        <v>20</v>
      </c>
      <c r="Y8" s="9">
        <f t="shared" si="6"/>
        <v>1489.1563166666667</v>
      </c>
      <c r="Z8" s="9">
        <f t="shared" si="7"/>
        <v>248.27279999999999</v>
      </c>
      <c r="AA8" s="26">
        <f t="shared" si="8"/>
        <v>16.672044245545344</v>
      </c>
      <c r="AB8" s="27" t="s">
        <v>53</v>
      </c>
      <c r="AC8" s="23"/>
      <c r="AD8" s="35">
        <v>217000</v>
      </c>
      <c r="AE8" s="23"/>
      <c r="AF8" s="23"/>
      <c r="AG8" s="23"/>
      <c r="AH8" s="23"/>
      <c r="AI8" s="23"/>
      <c r="AJ8" s="23"/>
    </row>
    <row r="9" spans="1:36" ht="18.75" x14ac:dyDescent="0.3">
      <c r="A9" s="17" t="s">
        <v>35</v>
      </c>
      <c r="B9" s="3">
        <v>244973.19</v>
      </c>
      <c r="C9" s="3">
        <v>0</v>
      </c>
      <c r="D9" s="12">
        <v>660000</v>
      </c>
      <c r="E9" s="19">
        <f t="shared" si="0"/>
        <v>62.882849999999998</v>
      </c>
      <c r="F9" s="3">
        <v>81400</v>
      </c>
      <c r="G9" s="12">
        <v>280000</v>
      </c>
      <c r="H9" s="29">
        <v>405858.09</v>
      </c>
      <c r="I9" s="6">
        <f t="shared" si="1"/>
        <v>-44.949317857142859</v>
      </c>
      <c r="J9" s="27">
        <v>40</v>
      </c>
      <c r="K9" s="23"/>
      <c r="L9" s="23"/>
      <c r="M9" s="23"/>
      <c r="N9" s="12">
        <v>507600</v>
      </c>
      <c r="O9" s="3">
        <f t="shared" si="2"/>
        <v>42300</v>
      </c>
      <c r="P9" s="25">
        <v>20</v>
      </c>
      <c r="Q9" s="3">
        <f t="shared" si="3"/>
        <v>2115</v>
      </c>
      <c r="R9" s="23"/>
      <c r="S9" s="12">
        <v>64800</v>
      </c>
      <c r="T9" s="9">
        <f t="shared" si="4"/>
        <v>5400</v>
      </c>
      <c r="U9" s="23"/>
      <c r="V9" s="12">
        <v>7300</v>
      </c>
      <c r="W9" s="3">
        <f t="shared" si="5"/>
        <v>608.33333333333337</v>
      </c>
      <c r="X9" s="25">
        <v>190</v>
      </c>
      <c r="Y9" s="9">
        <f t="shared" si="6"/>
        <v>1375</v>
      </c>
      <c r="Z9" s="9">
        <f t="shared" si="7"/>
        <v>845.53768750000006</v>
      </c>
      <c r="AA9" s="26">
        <f t="shared" si="8"/>
        <v>61.493650000000002</v>
      </c>
      <c r="AB9" s="27" t="s">
        <v>53</v>
      </c>
      <c r="AC9" s="23"/>
      <c r="AD9" s="23"/>
      <c r="AE9" s="23"/>
      <c r="AF9" s="23"/>
      <c r="AG9" s="23"/>
      <c r="AH9" s="23"/>
      <c r="AI9" s="23"/>
      <c r="AJ9" s="23"/>
    </row>
    <row r="10" spans="1:36" ht="18.75" x14ac:dyDescent="0.3">
      <c r="A10" s="17" t="s">
        <v>36</v>
      </c>
      <c r="B10" s="3">
        <v>378840</v>
      </c>
      <c r="C10" s="3">
        <v>0</v>
      </c>
      <c r="D10" s="12">
        <v>408940</v>
      </c>
      <c r="E10" s="19">
        <f t="shared" si="0"/>
        <v>7.3604929818555291</v>
      </c>
      <c r="F10" s="3">
        <v>178320.85</v>
      </c>
      <c r="G10" s="12">
        <v>209820</v>
      </c>
      <c r="H10" s="29">
        <v>85108.53</v>
      </c>
      <c r="I10" s="6">
        <f t="shared" si="1"/>
        <v>59.437360594795543</v>
      </c>
      <c r="J10" s="27">
        <v>150</v>
      </c>
      <c r="K10" s="23"/>
      <c r="L10" s="23"/>
      <c r="M10" s="23"/>
      <c r="N10" s="12">
        <v>324490</v>
      </c>
      <c r="O10" s="3">
        <f t="shared" si="2"/>
        <v>27040.833333333332</v>
      </c>
      <c r="P10" s="25">
        <v>18</v>
      </c>
      <c r="Q10" s="3">
        <f t="shared" si="3"/>
        <v>1502.2685185185185</v>
      </c>
      <c r="R10" s="23"/>
      <c r="S10" s="12">
        <v>50200</v>
      </c>
      <c r="T10" s="9">
        <f t="shared" si="4"/>
        <v>4183.333333333333</v>
      </c>
      <c r="U10" s="23"/>
      <c r="V10" s="12">
        <v>34250</v>
      </c>
      <c r="W10" s="3">
        <f t="shared" si="5"/>
        <v>2854.1666666666665</v>
      </c>
      <c r="X10" s="25">
        <v>40</v>
      </c>
      <c r="Y10" s="9">
        <f t="shared" si="6"/>
        <v>227.1888888888889</v>
      </c>
      <c r="Z10" s="9">
        <f t="shared" si="7"/>
        <v>47.282516666666659</v>
      </c>
      <c r="AA10" s="26">
        <f t="shared" si="8"/>
        <v>20.811984643223941</v>
      </c>
      <c r="AB10" s="27" t="s">
        <v>60</v>
      </c>
      <c r="AC10" s="23"/>
      <c r="AD10" s="23"/>
      <c r="AE10" s="23"/>
      <c r="AF10" s="23"/>
      <c r="AG10" s="23"/>
      <c r="AH10" s="23"/>
      <c r="AI10" s="23"/>
      <c r="AJ10" s="23"/>
    </row>
    <row r="11" spans="1:36" ht="18.75" x14ac:dyDescent="0.3">
      <c r="A11" s="17" t="s">
        <v>59</v>
      </c>
      <c r="B11" s="3">
        <v>325618</v>
      </c>
      <c r="C11" s="3">
        <v>0</v>
      </c>
      <c r="D11" s="12">
        <v>523152</v>
      </c>
      <c r="E11" s="19">
        <f t="shared" si="0"/>
        <v>37.758433495427717</v>
      </c>
      <c r="F11" s="3">
        <v>188938</v>
      </c>
      <c r="G11" s="12">
        <v>253152</v>
      </c>
      <c r="H11" s="29">
        <v>61000</v>
      </c>
      <c r="I11" s="6">
        <f t="shared" si="1"/>
        <v>75.903804828719501</v>
      </c>
      <c r="J11" s="27">
        <v>200</v>
      </c>
      <c r="K11" s="23">
        <v>112</v>
      </c>
      <c r="L11" s="23"/>
      <c r="M11" s="23"/>
      <c r="N11" s="12">
        <v>432552</v>
      </c>
      <c r="O11" s="3">
        <f t="shared" si="2"/>
        <v>36046</v>
      </c>
      <c r="P11" s="25">
        <v>5</v>
      </c>
      <c r="Q11" s="3">
        <f t="shared" si="3"/>
        <v>7209.2</v>
      </c>
      <c r="R11" s="23"/>
      <c r="S11" s="12">
        <v>51600</v>
      </c>
      <c r="T11" s="9">
        <f t="shared" si="4"/>
        <v>4300</v>
      </c>
      <c r="U11" s="23"/>
      <c r="V11" s="12">
        <v>39000</v>
      </c>
      <c r="W11" s="3">
        <f t="shared" si="5"/>
        <v>3250</v>
      </c>
      <c r="X11" s="25">
        <v>40</v>
      </c>
      <c r="Y11" s="9">
        <f t="shared" si="6"/>
        <v>217.98000000000002</v>
      </c>
      <c r="Z11" s="9">
        <f t="shared" si="7"/>
        <v>25.416666666666668</v>
      </c>
      <c r="AA11" s="26">
        <f t="shared" si="8"/>
        <v>11.660091139859926</v>
      </c>
      <c r="AB11" s="27" t="s">
        <v>60</v>
      </c>
      <c r="AC11" s="23"/>
      <c r="AD11" s="23"/>
      <c r="AE11" s="23"/>
      <c r="AF11" s="23"/>
      <c r="AG11" s="23"/>
      <c r="AH11" s="23"/>
      <c r="AI11" s="23"/>
      <c r="AJ11" s="23"/>
    </row>
    <row r="12" spans="1:36" ht="18.75" x14ac:dyDescent="0.3">
      <c r="A12" s="17" t="s">
        <v>37</v>
      </c>
      <c r="B12" s="3">
        <v>187295.39</v>
      </c>
      <c r="C12" s="3">
        <v>0</v>
      </c>
      <c r="D12" s="28">
        <v>181341.22</v>
      </c>
      <c r="E12" s="19">
        <f t="shared" si="0"/>
        <v>-3.2834068282986095</v>
      </c>
      <c r="F12" s="3">
        <v>123357.61</v>
      </c>
      <c r="G12" s="28">
        <v>120000</v>
      </c>
      <c r="H12" s="29">
        <v>49225.87</v>
      </c>
      <c r="I12" s="6">
        <f t="shared" si="1"/>
        <v>58.978441666666669</v>
      </c>
      <c r="J12" s="27">
        <v>50</v>
      </c>
      <c r="K12" s="23"/>
      <c r="L12" s="23"/>
      <c r="M12" s="23"/>
      <c r="N12" s="28">
        <v>116441.22</v>
      </c>
      <c r="O12" s="3">
        <f t="shared" si="2"/>
        <v>9703.4349999999995</v>
      </c>
      <c r="P12" s="25">
        <v>9</v>
      </c>
      <c r="Q12" s="3">
        <f t="shared" si="3"/>
        <v>1078.1594444444445</v>
      </c>
      <c r="R12" s="23"/>
      <c r="S12" s="28">
        <v>40750</v>
      </c>
      <c r="T12" s="9">
        <f t="shared" si="4"/>
        <v>3395.8333333333335</v>
      </c>
      <c r="U12" s="23"/>
      <c r="V12" s="28">
        <v>24150</v>
      </c>
      <c r="W12" s="3">
        <f t="shared" si="5"/>
        <v>2012.5</v>
      </c>
      <c r="X12" s="25">
        <v>20</v>
      </c>
      <c r="Y12" s="9">
        <f t="shared" si="6"/>
        <v>302.23536666666666</v>
      </c>
      <c r="Z12" s="9">
        <f t="shared" si="7"/>
        <v>82.043116666666677</v>
      </c>
      <c r="AA12" s="26">
        <f t="shared" si="8"/>
        <v>27.145438858302601</v>
      </c>
      <c r="AB12" s="27" t="s">
        <v>60</v>
      </c>
      <c r="AC12" s="23"/>
      <c r="AD12" s="23"/>
      <c r="AE12" s="23"/>
      <c r="AF12" s="23"/>
      <c r="AG12" s="23"/>
      <c r="AH12" s="23"/>
      <c r="AI12" s="23"/>
      <c r="AJ12" s="23"/>
    </row>
    <row r="13" spans="1:36" ht="18.75" x14ac:dyDescent="0.3">
      <c r="A13" s="17" t="s">
        <v>38</v>
      </c>
      <c r="B13" s="3">
        <v>191129</v>
      </c>
      <c r="C13" s="3">
        <v>0</v>
      </c>
      <c r="D13" s="12">
        <v>176708.48000000001</v>
      </c>
      <c r="E13" s="19">
        <f t="shared" si="0"/>
        <v>-8.16062703951728</v>
      </c>
      <c r="F13" s="3">
        <v>189211</v>
      </c>
      <c r="G13" s="12">
        <v>176708.48000000001</v>
      </c>
      <c r="H13" s="29">
        <v>57379.87</v>
      </c>
      <c r="I13" s="6">
        <f t="shared" si="1"/>
        <v>67.528513628774363</v>
      </c>
      <c r="J13" s="27">
        <v>4</v>
      </c>
      <c r="K13" s="23"/>
      <c r="L13" s="23"/>
      <c r="M13" s="23"/>
      <c r="N13" s="12">
        <v>153356.48000000001</v>
      </c>
      <c r="O13" s="3">
        <f t="shared" si="2"/>
        <v>12779.706666666667</v>
      </c>
      <c r="P13" s="25">
        <v>6</v>
      </c>
      <c r="Q13" s="3">
        <f t="shared" si="3"/>
        <v>2129.951111111111</v>
      </c>
      <c r="R13" s="23"/>
      <c r="S13" s="12">
        <v>16800</v>
      </c>
      <c r="T13" s="9">
        <f t="shared" si="4"/>
        <v>1400</v>
      </c>
      <c r="U13" s="23"/>
      <c r="V13" s="12">
        <v>6552</v>
      </c>
      <c r="W13" s="3">
        <f t="shared" si="5"/>
        <v>546</v>
      </c>
      <c r="X13" s="25">
        <v>5</v>
      </c>
      <c r="Y13" s="9">
        <f t="shared" si="6"/>
        <v>3681.4266666666667</v>
      </c>
      <c r="Z13" s="9">
        <f t="shared" si="7"/>
        <v>1195.4139583333333</v>
      </c>
      <c r="AA13" s="26">
        <f t="shared" si="8"/>
        <v>32.471486371225645</v>
      </c>
      <c r="AB13" s="27" t="s">
        <v>53</v>
      </c>
      <c r="AC13" s="23"/>
      <c r="AD13" s="35">
        <v>176718.48</v>
      </c>
      <c r="AE13" s="23"/>
      <c r="AF13" s="23"/>
      <c r="AG13" s="23"/>
      <c r="AH13" s="23"/>
      <c r="AI13" s="23"/>
      <c r="AJ13" s="23"/>
    </row>
    <row r="14" spans="1:36" ht="18.75" x14ac:dyDescent="0.3">
      <c r="A14" s="17" t="s">
        <v>39</v>
      </c>
      <c r="B14" s="3">
        <v>346383</v>
      </c>
      <c r="C14" s="3">
        <v>0</v>
      </c>
      <c r="D14" s="12">
        <v>382131</v>
      </c>
      <c r="E14" s="19">
        <f t="shared" si="0"/>
        <v>9.3549070868367181</v>
      </c>
      <c r="F14" s="4">
        <v>187898.22</v>
      </c>
      <c r="G14" s="12">
        <v>173069.7</v>
      </c>
      <c r="H14" s="29">
        <v>44305</v>
      </c>
      <c r="I14" s="6">
        <f t="shared" si="1"/>
        <v>74.400487202554814</v>
      </c>
      <c r="J14" s="27">
        <v>20</v>
      </c>
      <c r="K14" s="23"/>
      <c r="L14" s="23"/>
      <c r="M14" s="23"/>
      <c r="N14" s="12">
        <v>308931</v>
      </c>
      <c r="O14" s="3">
        <f t="shared" si="2"/>
        <v>25744.25</v>
      </c>
      <c r="P14" s="25">
        <v>7</v>
      </c>
      <c r="Q14" s="3">
        <f t="shared" si="3"/>
        <v>3677.75</v>
      </c>
      <c r="R14" s="23"/>
      <c r="S14" s="12">
        <v>31200</v>
      </c>
      <c r="T14" s="9">
        <f t="shared" si="4"/>
        <v>2600</v>
      </c>
      <c r="U14" s="23"/>
      <c r="V14" s="12">
        <v>42000</v>
      </c>
      <c r="W14" s="3">
        <f t="shared" si="5"/>
        <v>3500</v>
      </c>
      <c r="X14" s="25">
        <v>168</v>
      </c>
      <c r="Y14" s="9">
        <f t="shared" si="6"/>
        <v>1592.2124999999999</v>
      </c>
      <c r="Z14" s="9">
        <f t="shared" si="7"/>
        <v>184.60416666666666</v>
      </c>
      <c r="AA14" s="26">
        <f t="shared" si="8"/>
        <v>11.594191520708867</v>
      </c>
      <c r="AB14" s="27" t="s">
        <v>30</v>
      </c>
      <c r="AC14" s="23"/>
      <c r="AD14" s="35">
        <v>176708.48000000001</v>
      </c>
      <c r="AE14" s="23"/>
      <c r="AF14" s="23"/>
      <c r="AG14" s="23"/>
      <c r="AH14" s="23"/>
      <c r="AI14" s="23"/>
      <c r="AJ14" s="23"/>
    </row>
    <row r="15" spans="1:36" ht="18.75" x14ac:dyDescent="0.3">
      <c r="A15" s="17" t="s">
        <v>58</v>
      </c>
      <c r="B15" s="3">
        <v>219105</v>
      </c>
      <c r="C15" s="3">
        <v>0</v>
      </c>
      <c r="D15" s="12">
        <v>258208.55</v>
      </c>
      <c r="E15" s="19">
        <f t="shared" si="0"/>
        <v>15.144173188687972</v>
      </c>
      <c r="F15" s="3">
        <v>140595</v>
      </c>
      <c r="G15" s="12">
        <v>95000</v>
      </c>
      <c r="H15" s="29">
        <v>61856.959999999999</v>
      </c>
      <c r="I15" s="6">
        <f t="shared" si="1"/>
        <v>34.88741052631579</v>
      </c>
      <c r="J15" s="27">
        <v>90</v>
      </c>
      <c r="K15" s="23"/>
      <c r="L15" s="23"/>
      <c r="M15" s="23"/>
      <c r="N15" s="12">
        <v>10326.530000000001</v>
      </c>
      <c r="O15" s="3">
        <f t="shared" si="2"/>
        <v>860.54416666666668</v>
      </c>
      <c r="P15" s="25">
        <v>6</v>
      </c>
      <c r="Q15" s="3">
        <f t="shared" si="3"/>
        <v>143.42402777777778</v>
      </c>
      <c r="R15" s="23"/>
      <c r="S15" s="12">
        <v>33580</v>
      </c>
      <c r="T15" s="9">
        <f t="shared" si="4"/>
        <v>2798.3333333333335</v>
      </c>
      <c r="U15" s="23"/>
      <c r="V15" s="12">
        <v>47250</v>
      </c>
      <c r="W15" s="3">
        <f t="shared" si="5"/>
        <v>3937.5</v>
      </c>
      <c r="X15" s="25">
        <v>40</v>
      </c>
      <c r="Y15" s="9">
        <f>(D15/J15)/12</f>
        <v>239.08199074074074</v>
      </c>
      <c r="Z15" s="9">
        <f t="shared" si="7"/>
        <v>57.274962962962967</v>
      </c>
      <c r="AA15" s="26">
        <f t="shared" si="8"/>
        <v>23.956201295425732</v>
      </c>
      <c r="AB15" s="27" t="s">
        <v>60</v>
      </c>
      <c r="AC15" s="23"/>
      <c r="AD15" s="23"/>
      <c r="AE15" s="23"/>
      <c r="AF15" s="23"/>
      <c r="AG15" s="23"/>
      <c r="AH15" s="23"/>
      <c r="AI15" s="23"/>
      <c r="AJ15" s="23"/>
    </row>
    <row r="16" spans="1:36" ht="18.75" x14ac:dyDescent="0.3">
      <c r="A16" s="17" t="s">
        <v>40</v>
      </c>
      <c r="B16" s="9">
        <v>286300</v>
      </c>
      <c r="C16" s="3">
        <v>0</v>
      </c>
      <c r="D16" s="12">
        <v>0</v>
      </c>
      <c r="E16" s="19" t="e">
        <f t="shared" si="0"/>
        <v>#DIV/0!</v>
      </c>
      <c r="F16" s="3">
        <v>142300</v>
      </c>
      <c r="G16" s="12">
        <v>0</v>
      </c>
      <c r="H16" s="29">
        <v>40300</v>
      </c>
      <c r="I16" s="6" t="e">
        <f t="shared" si="1"/>
        <v>#DIV/0!</v>
      </c>
      <c r="J16" s="27"/>
      <c r="K16" s="23"/>
      <c r="L16" s="23"/>
      <c r="M16" s="23"/>
      <c r="N16" s="12">
        <v>0</v>
      </c>
      <c r="O16" s="3">
        <f t="shared" si="2"/>
        <v>0</v>
      </c>
      <c r="P16" s="25"/>
      <c r="Q16" s="3" t="e">
        <f t="shared" si="3"/>
        <v>#DIV/0!</v>
      </c>
      <c r="R16" s="23"/>
      <c r="S16" s="12">
        <v>0</v>
      </c>
      <c r="T16" s="9">
        <f t="shared" si="4"/>
        <v>0</v>
      </c>
      <c r="U16" s="23"/>
      <c r="V16" s="12">
        <v>0</v>
      </c>
      <c r="W16" s="3">
        <f t="shared" si="5"/>
        <v>0</v>
      </c>
      <c r="X16" s="25"/>
      <c r="Y16" s="9" t="e">
        <f t="shared" si="6"/>
        <v>#DIV/0!</v>
      </c>
      <c r="Z16" s="9" t="e">
        <f t="shared" si="7"/>
        <v>#DIV/0!</v>
      </c>
      <c r="AA16" s="26" t="e">
        <f t="shared" si="8"/>
        <v>#DIV/0!</v>
      </c>
      <c r="AB16" s="27" t="s">
        <v>57</v>
      </c>
      <c r="AC16" s="23"/>
      <c r="AD16" s="23"/>
      <c r="AE16" s="23"/>
      <c r="AF16" s="23"/>
      <c r="AG16" s="23"/>
      <c r="AH16" s="23"/>
      <c r="AI16" s="23"/>
      <c r="AJ16" s="23"/>
    </row>
    <row r="17" spans="1:36" ht="18.75" x14ac:dyDescent="0.3">
      <c r="A17" s="17" t="s">
        <v>41</v>
      </c>
      <c r="B17" s="3">
        <v>253491.36</v>
      </c>
      <c r="C17" s="20">
        <v>44460.6</v>
      </c>
      <c r="D17" s="36">
        <v>424433.16</v>
      </c>
      <c r="E17" s="19">
        <f t="shared" si="0"/>
        <v>40.275316848476209</v>
      </c>
      <c r="F17" s="20">
        <v>91785.68</v>
      </c>
      <c r="G17" s="36">
        <v>212216.58</v>
      </c>
      <c r="H17" s="29">
        <v>38162.5</v>
      </c>
      <c r="I17" s="6">
        <f t="shared" si="1"/>
        <v>82.017192059168991</v>
      </c>
      <c r="J17" s="27">
        <v>90</v>
      </c>
      <c r="K17" s="23">
        <v>40</v>
      </c>
      <c r="L17" s="23">
        <v>44</v>
      </c>
      <c r="M17" s="32">
        <v>183571.36</v>
      </c>
      <c r="N17" s="36">
        <v>200393.16</v>
      </c>
      <c r="O17" s="3">
        <f t="shared" si="2"/>
        <v>16699.43</v>
      </c>
      <c r="P17" s="25">
        <v>6</v>
      </c>
      <c r="Q17" s="3">
        <f t="shared" si="3"/>
        <v>2783.2383333333332</v>
      </c>
      <c r="R17" s="32">
        <v>29720</v>
      </c>
      <c r="S17" s="36">
        <v>192240</v>
      </c>
      <c r="T17" s="9">
        <f t="shared" si="4"/>
        <v>16020</v>
      </c>
      <c r="U17" s="32">
        <v>40200</v>
      </c>
      <c r="V17" s="36">
        <v>31800</v>
      </c>
      <c r="W17" s="3">
        <f t="shared" si="5"/>
        <v>2650</v>
      </c>
      <c r="X17" s="25">
        <v>40</v>
      </c>
      <c r="Y17" s="9">
        <f t="shared" si="6"/>
        <v>392.99366666666668</v>
      </c>
      <c r="Z17" s="9">
        <f t="shared" si="7"/>
        <v>35.335648148148145</v>
      </c>
      <c r="AA17" s="26">
        <f t="shared" si="8"/>
        <v>8.9914039704155044</v>
      </c>
      <c r="AB17" s="27" t="s">
        <v>60</v>
      </c>
      <c r="AC17" s="32">
        <v>38162.5</v>
      </c>
      <c r="AD17" s="32">
        <v>212216.58</v>
      </c>
      <c r="AE17" s="23"/>
      <c r="AF17" s="23"/>
      <c r="AG17" s="23"/>
      <c r="AH17" s="23"/>
      <c r="AI17" s="23"/>
      <c r="AJ17" s="23"/>
    </row>
    <row r="18" spans="1:36" ht="18.75" x14ac:dyDescent="0.3">
      <c r="A18" s="17" t="s">
        <v>42</v>
      </c>
      <c r="B18" s="3">
        <v>343749.19</v>
      </c>
      <c r="C18" s="3">
        <v>0</v>
      </c>
      <c r="D18" s="33">
        <v>443844.92</v>
      </c>
      <c r="E18" s="19">
        <f t="shared" si="0"/>
        <v>22.551960265761295</v>
      </c>
      <c r="F18" s="3">
        <v>222788.16</v>
      </c>
      <c r="G18" s="33">
        <v>100000</v>
      </c>
      <c r="H18" s="29">
        <v>39193.089999999997</v>
      </c>
      <c r="I18" s="6">
        <f t="shared" si="1"/>
        <v>60.806910000000002</v>
      </c>
      <c r="J18" s="37">
        <v>140</v>
      </c>
      <c r="K18" s="23"/>
      <c r="L18" s="23"/>
      <c r="M18" s="23"/>
      <c r="N18" s="33">
        <v>339750.26</v>
      </c>
      <c r="O18" s="3">
        <f t="shared" si="2"/>
        <v>28312.521666666667</v>
      </c>
      <c r="P18" s="25">
        <v>0</v>
      </c>
      <c r="Q18" s="3" t="e">
        <f t="shared" si="3"/>
        <v>#DIV/0!</v>
      </c>
      <c r="R18" s="23"/>
      <c r="S18" s="33">
        <v>59788.02</v>
      </c>
      <c r="T18" s="9">
        <f t="shared" si="4"/>
        <v>4982.335</v>
      </c>
      <c r="U18" s="23"/>
      <c r="V18" s="33">
        <v>44306.64</v>
      </c>
      <c r="W18" s="3">
        <f t="shared" si="5"/>
        <v>3692.22</v>
      </c>
      <c r="X18" s="25">
        <v>40</v>
      </c>
      <c r="Y18" s="9">
        <f t="shared" si="6"/>
        <v>264.19340476190479</v>
      </c>
      <c r="Z18" s="9">
        <f t="shared" si="7"/>
        <v>23.329220238095235</v>
      </c>
      <c r="AA18" s="26">
        <f t="shared" si="8"/>
        <v>8.8303567831755281</v>
      </c>
      <c r="AB18" s="27" t="s">
        <v>60</v>
      </c>
      <c r="AC18" s="23"/>
      <c r="AD18" s="23"/>
      <c r="AE18" s="23"/>
      <c r="AF18" s="23"/>
      <c r="AG18" s="23"/>
      <c r="AH18" s="23"/>
      <c r="AI18" s="23"/>
      <c r="AJ18" s="23"/>
    </row>
    <row r="19" spans="1:36" ht="18.75" x14ac:dyDescent="0.3">
      <c r="A19" s="17" t="s">
        <v>43</v>
      </c>
      <c r="B19" s="3">
        <v>71740</v>
      </c>
      <c r="C19" s="3">
        <v>0</v>
      </c>
      <c r="D19" s="12">
        <v>442300</v>
      </c>
      <c r="E19" s="19">
        <f t="shared" si="0"/>
        <v>83.780239656341848</v>
      </c>
      <c r="F19" s="3">
        <v>12700</v>
      </c>
      <c r="G19" s="12">
        <v>405000</v>
      </c>
      <c r="H19" s="29">
        <v>123283.49</v>
      </c>
      <c r="I19" s="6">
        <f t="shared" si="1"/>
        <v>69.559632098765434</v>
      </c>
      <c r="J19" s="27">
        <v>50</v>
      </c>
      <c r="K19" s="23"/>
      <c r="L19" s="23"/>
      <c r="M19" s="23"/>
      <c r="N19" s="12">
        <v>18000</v>
      </c>
      <c r="O19" s="3">
        <f t="shared" si="2"/>
        <v>1500</v>
      </c>
      <c r="P19" s="25">
        <v>3</v>
      </c>
      <c r="Q19" s="3">
        <f t="shared" si="3"/>
        <v>500</v>
      </c>
      <c r="R19" s="23"/>
      <c r="S19" s="12">
        <v>409080</v>
      </c>
      <c r="T19" s="9">
        <f t="shared" si="4"/>
        <v>34090</v>
      </c>
      <c r="U19" s="23"/>
      <c r="V19" s="12">
        <v>15220</v>
      </c>
      <c r="W19" s="3">
        <f t="shared" si="5"/>
        <v>1268.3333333333333</v>
      </c>
      <c r="X19" s="25">
        <v>20</v>
      </c>
      <c r="Y19" s="9">
        <f t="shared" si="6"/>
        <v>737.16666666666663</v>
      </c>
      <c r="Z19" s="9">
        <f t="shared" si="7"/>
        <v>205.47248333333334</v>
      </c>
      <c r="AA19" s="26">
        <f t="shared" si="8"/>
        <v>27.87327379606602</v>
      </c>
      <c r="AB19" s="27" t="s">
        <v>29</v>
      </c>
      <c r="AC19" s="23"/>
      <c r="AD19" s="23"/>
      <c r="AE19" s="23"/>
      <c r="AF19" s="23"/>
      <c r="AG19" s="23"/>
      <c r="AH19" s="23"/>
      <c r="AI19" s="23"/>
      <c r="AJ19" s="23"/>
    </row>
    <row r="20" spans="1:36" ht="18.75" x14ac:dyDescent="0.3">
      <c r="A20" s="17" t="s">
        <v>44</v>
      </c>
      <c r="B20" s="3">
        <v>220415.3</v>
      </c>
      <c r="C20" s="3">
        <v>0</v>
      </c>
      <c r="D20" s="12">
        <v>266021.53999999998</v>
      </c>
      <c r="E20" s="19">
        <f t="shared" si="0"/>
        <v>17.143814745227019</v>
      </c>
      <c r="F20" s="3">
        <v>33600</v>
      </c>
      <c r="G20" s="12">
        <v>58823</v>
      </c>
      <c r="H20" s="29">
        <v>37121.279999999999</v>
      </c>
      <c r="I20" s="6">
        <f t="shared" si="1"/>
        <v>36.893256039304354</v>
      </c>
      <c r="J20" s="27">
        <v>50</v>
      </c>
      <c r="K20" s="23"/>
      <c r="L20" s="23"/>
      <c r="M20" s="23"/>
      <c r="N20" s="12">
        <v>202675.38</v>
      </c>
      <c r="O20" s="3">
        <f t="shared" si="2"/>
        <v>16889.615000000002</v>
      </c>
      <c r="P20" s="25">
        <v>12</v>
      </c>
      <c r="Q20" s="3">
        <f t="shared" si="3"/>
        <v>1407.4679166666667</v>
      </c>
      <c r="R20" s="23"/>
      <c r="S20" s="12">
        <v>12149.76</v>
      </c>
      <c r="T20" s="9">
        <f t="shared" si="4"/>
        <v>1012.48</v>
      </c>
      <c r="U20" s="23"/>
      <c r="V20" s="12">
        <v>14468.4</v>
      </c>
      <c r="W20" s="3">
        <f t="shared" si="5"/>
        <v>1205.7</v>
      </c>
      <c r="X20" s="25">
        <v>27</v>
      </c>
      <c r="Y20" s="9">
        <f>(D20/J20)/12</f>
        <v>443.36923333333328</v>
      </c>
      <c r="Z20" s="9">
        <f t="shared" si="7"/>
        <v>61.8688</v>
      </c>
      <c r="AA20" s="26">
        <f t="shared" si="8"/>
        <v>13.954238442496049</v>
      </c>
      <c r="AB20" s="27" t="s">
        <v>53</v>
      </c>
      <c r="AC20" s="23"/>
      <c r="AD20" s="23"/>
      <c r="AE20" s="23"/>
      <c r="AF20" s="23"/>
      <c r="AG20" s="23"/>
      <c r="AH20" s="23"/>
      <c r="AI20" s="23"/>
      <c r="AJ20" s="23"/>
    </row>
    <row r="21" spans="1:36" ht="18.75" x14ac:dyDescent="0.3">
      <c r="A21" s="17" t="s">
        <v>45</v>
      </c>
      <c r="B21" s="3">
        <v>407643.72</v>
      </c>
      <c r="C21" s="3">
        <v>0</v>
      </c>
      <c r="D21" s="31">
        <v>351815.61</v>
      </c>
      <c r="E21" s="19">
        <f t="shared" si="0"/>
        <v>-15.868571039244117</v>
      </c>
      <c r="F21" s="3">
        <v>150000</v>
      </c>
      <c r="G21" s="31">
        <v>80000</v>
      </c>
      <c r="H21" s="29">
        <v>35346.449999999997</v>
      </c>
      <c r="I21" s="6">
        <f t="shared" si="1"/>
        <v>55.816937500000009</v>
      </c>
      <c r="J21" s="27">
        <v>75</v>
      </c>
      <c r="K21" s="23"/>
      <c r="L21" s="23"/>
      <c r="M21" s="23"/>
      <c r="N21" s="31">
        <v>267123.59000000003</v>
      </c>
      <c r="O21" s="3">
        <f t="shared" si="2"/>
        <v>22260.299166666668</v>
      </c>
      <c r="P21" s="38">
        <v>10</v>
      </c>
      <c r="Q21" s="3">
        <f t="shared" si="3"/>
        <v>2226.0299166666668</v>
      </c>
      <c r="R21" s="23"/>
      <c r="S21" s="31">
        <v>27999.13</v>
      </c>
      <c r="T21" s="9">
        <f t="shared" si="4"/>
        <v>2333.2608333333333</v>
      </c>
      <c r="U21" s="23"/>
      <c r="V21" s="31">
        <v>56692.61</v>
      </c>
      <c r="W21" s="3">
        <f t="shared" si="5"/>
        <v>4724.3841666666667</v>
      </c>
      <c r="X21" s="25">
        <v>40</v>
      </c>
      <c r="Y21" s="9">
        <f t="shared" si="6"/>
        <v>390.90623333333332</v>
      </c>
      <c r="Z21" s="9">
        <f t="shared" si="7"/>
        <v>39.273833333333329</v>
      </c>
      <c r="AA21" s="26">
        <f t="shared" si="8"/>
        <v>10.046868017027441</v>
      </c>
      <c r="AB21" s="27" t="s">
        <v>60</v>
      </c>
      <c r="AC21" s="23"/>
      <c r="AD21" s="23"/>
      <c r="AE21" s="23"/>
      <c r="AF21" s="23"/>
      <c r="AG21" s="23"/>
      <c r="AH21" s="23"/>
      <c r="AI21" s="23"/>
      <c r="AJ21" s="23"/>
    </row>
    <row r="22" spans="1:36" ht="18.75" x14ac:dyDescent="0.3">
      <c r="A22" s="17" t="s">
        <v>46</v>
      </c>
      <c r="B22" s="20">
        <v>332250</v>
      </c>
      <c r="C22" s="3">
        <v>0</v>
      </c>
      <c r="D22" s="36">
        <v>332250</v>
      </c>
      <c r="E22" s="19">
        <f>100 - (B22*100)/D22</f>
        <v>0</v>
      </c>
      <c r="F22" s="3">
        <v>143931.70000000001</v>
      </c>
      <c r="G22" s="36">
        <v>250000</v>
      </c>
      <c r="H22" s="29">
        <v>158589.81</v>
      </c>
      <c r="I22" s="6">
        <f t="shared" si="1"/>
        <v>36.564076</v>
      </c>
      <c r="J22" s="27">
        <v>80</v>
      </c>
      <c r="K22" s="23">
        <v>57</v>
      </c>
      <c r="L22" s="23">
        <v>60</v>
      </c>
      <c r="M22" s="23"/>
      <c r="N22" s="36">
        <v>265820</v>
      </c>
      <c r="O22" s="3">
        <f t="shared" si="2"/>
        <v>22151.666666666668</v>
      </c>
      <c r="P22" s="25">
        <v>12</v>
      </c>
      <c r="Q22" s="3">
        <f t="shared" si="3"/>
        <v>1845.9722222222224</v>
      </c>
      <c r="R22" s="23"/>
      <c r="S22" s="36">
        <v>25200</v>
      </c>
      <c r="T22" s="9">
        <f t="shared" si="4"/>
        <v>2100</v>
      </c>
      <c r="U22" s="23"/>
      <c r="V22" s="36">
        <v>41230</v>
      </c>
      <c r="W22" s="3">
        <f t="shared" si="5"/>
        <v>3435.8333333333335</v>
      </c>
      <c r="X22" s="25">
        <v>44</v>
      </c>
      <c r="Y22" s="9">
        <f t="shared" si="6"/>
        <v>346.09375</v>
      </c>
      <c r="Z22" s="9">
        <f t="shared" si="7"/>
        <v>165.19771875000001</v>
      </c>
      <c r="AA22" s="26">
        <f t="shared" si="8"/>
        <v>47.732072234762988</v>
      </c>
      <c r="AB22" s="27" t="s">
        <v>60</v>
      </c>
      <c r="AC22" s="23" t="s">
        <v>55</v>
      </c>
      <c r="AD22" s="32">
        <v>250000</v>
      </c>
      <c r="AE22" s="23"/>
      <c r="AF22" s="23"/>
      <c r="AG22" s="23"/>
      <c r="AH22" s="23"/>
      <c r="AI22" s="23"/>
      <c r="AJ22" s="23"/>
    </row>
    <row r="23" spans="1:36" ht="18.75" x14ac:dyDescent="0.3">
      <c r="A23" s="18" t="s">
        <v>54</v>
      </c>
      <c r="B23" s="21">
        <v>0</v>
      </c>
      <c r="C23" s="3">
        <v>0</v>
      </c>
      <c r="D23" s="39">
        <v>56018</v>
      </c>
      <c r="E23" s="22">
        <f>100 - (B23*100)/D23</f>
        <v>100</v>
      </c>
      <c r="F23" s="3">
        <v>0</v>
      </c>
      <c r="G23" s="39">
        <v>46418</v>
      </c>
      <c r="H23" s="29">
        <v>0</v>
      </c>
      <c r="I23" s="6">
        <f t="shared" si="1"/>
        <v>100</v>
      </c>
      <c r="J23" s="27">
        <v>100</v>
      </c>
      <c r="K23" s="23"/>
      <c r="L23" s="23"/>
      <c r="M23" s="23"/>
      <c r="N23" s="39">
        <v>32128</v>
      </c>
      <c r="O23" s="3">
        <f t="shared" si="2"/>
        <v>2677.3333333333335</v>
      </c>
      <c r="P23" s="25">
        <v>4</v>
      </c>
      <c r="Q23" s="3">
        <f t="shared" si="3"/>
        <v>669.33333333333337</v>
      </c>
      <c r="R23" s="23"/>
      <c r="S23" s="39">
        <v>19450</v>
      </c>
      <c r="T23" s="40">
        <f t="shared" si="4"/>
        <v>1620.8333333333333</v>
      </c>
      <c r="U23" s="23"/>
      <c r="V23" s="39">
        <v>4440</v>
      </c>
      <c r="W23" s="3">
        <f t="shared" si="5"/>
        <v>370</v>
      </c>
      <c r="X23" s="25">
        <v>2</v>
      </c>
      <c r="Y23" s="9">
        <f t="shared" si="6"/>
        <v>46.681666666666665</v>
      </c>
      <c r="Z23" s="9">
        <f t="shared" si="7"/>
        <v>0</v>
      </c>
      <c r="AA23" s="26">
        <f t="shared" si="8"/>
        <v>0</v>
      </c>
      <c r="AB23" s="27" t="s">
        <v>29</v>
      </c>
      <c r="AC23" s="41"/>
      <c r="AD23" s="23"/>
      <c r="AE23" s="23"/>
      <c r="AF23" s="23"/>
      <c r="AG23" s="23"/>
      <c r="AH23" s="23"/>
      <c r="AI23" s="23"/>
      <c r="AJ23" s="23"/>
    </row>
  </sheetData>
  <autoFilter ref="A2:AF23"/>
  <mergeCells count="2">
    <mergeCell ref="B1:D1"/>
    <mergeCell ref="F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Machado</dc:creator>
  <cp:lastModifiedBy>Alexandre Machado</cp:lastModifiedBy>
  <dcterms:created xsi:type="dcterms:W3CDTF">2018-10-15T19:18:17Z</dcterms:created>
  <dcterms:modified xsi:type="dcterms:W3CDTF">2018-10-25T18:06:50Z</dcterms:modified>
</cp:coreProperties>
</file>